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filterPrivacy="1" codeName="Questa_cartella_di_lavoro" defaultThemeVersion="202300"/>
  <xr:revisionPtr revIDLastSave="0" documentId="13_ncr:1_{93A6CD23-2C20-4369-A0BF-07CAA71B0B31}" xr6:coauthVersionLast="47" xr6:coauthVersionMax="47" xr10:uidLastSave="{00000000-0000-0000-0000-000000000000}"/>
  <bookViews>
    <workbookView xWindow="-108" yWindow="-108" windowWidth="23256" windowHeight="12576" xr2:uid="{5E5F4EFE-BC9A-4B7B-BE80-7B2ABE31124B}"/>
  </bookViews>
  <sheets>
    <sheet name="Da svolgere - 1" sheetId="1" r:id="rId1"/>
    <sheet name="Da svolgere - 2" sheetId="2" r:id="rId2"/>
    <sheet name="Svolto - 1" sheetId="3" r:id="rId3"/>
    <sheet name="Svolto - 2" sheetId="4" r:id="rId4"/>
  </sheets>
  <externalReferences>
    <externalReference r:id="rId5"/>
    <externalReference r:id="rId6"/>
  </externalReferences>
  <definedNames>
    <definedName name="_Dist_Bin" hidden="1">[1]Regioni!$A$2</definedName>
    <definedName name="_Dist_Values" hidden="1">[1]Regioni!$A$2</definedName>
    <definedName name="_Disto_Bino" hidden="1">[2]Regioni!$A$2</definedName>
    <definedName name="_Disto_Valueso" hidden="1">[2]Regioni!$A$2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" i="4" l="1" a="1"/>
  <c r="O4" i="4"/>
  <c r="O8" i="4" a="1"/>
  <c r="O8" i="4"/>
  <c r="O12" i="4" a="1"/>
  <c r="O12" i="4"/>
  <c r="O16" i="4" a="1"/>
  <c r="O16" i="4"/>
  <c r="O20" i="4" a="1"/>
  <c r="O20" i="4"/>
  <c r="M20" i="4"/>
  <c r="M16" i="4"/>
  <c r="M12" i="4"/>
  <c r="M8" i="4"/>
  <c r="M4" i="4"/>
  <c r="O24" i="3" a="1"/>
  <c r="O24" i="3"/>
  <c r="M24" i="3"/>
  <c r="O20" i="3" a="1"/>
  <c r="O20" i="3"/>
  <c r="M20" i="3"/>
  <c r="M16" i="3"/>
  <c r="O16" i="3" a="1"/>
  <c r="O16" i="3"/>
  <c r="O12" i="3" a="1"/>
  <c r="O12" i="3"/>
  <c r="M12" i="3"/>
  <c r="M8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<sst xmlns="http://schemas.openxmlformats.org/spreadsheetml/2006/main" count="270" uniqueCount="40">
  <si>
    <t>ID</t>
  </si>
  <si>
    <t>DATA VENDITA</t>
  </si>
  <si>
    <t>MERCATO</t>
  </si>
  <si>
    <t>PRODOTTO</t>
  </si>
  <si>
    <t>Asia</t>
  </si>
  <si>
    <t>Forno</t>
  </si>
  <si>
    <t>Domande</t>
  </si>
  <si>
    <t>Lavastoviglie B</t>
  </si>
  <si>
    <t>Europa</t>
  </si>
  <si>
    <t>Asciugatrice</t>
  </si>
  <si>
    <t>Lavatrice</t>
  </si>
  <si>
    <t>Lavastoviglie A</t>
  </si>
  <si>
    <t xml:space="preserve">N° acquisti America -&gt; </t>
  </si>
  <si>
    <t>Frigorifero</t>
  </si>
  <si>
    <t>America</t>
  </si>
  <si>
    <t>Lavastoviglie C</t>
  </si>
  <si>
    <t>TOTALE VENDUTO</t>
  </si>
  <si>
    <t xml:space="preserve">N° acquisti lavastovoglie A -&gt; </t>
  </si>
  <si>
    <t xml:space="preserve">N° acquisti lavastovoglie -&gt; </t>
  </si>
  <si>
    <r>
      <rPr>
        <b/>
        <sz val="11"/>
        <color theme="1"/>
        <rFont val="Aptos Narrow"/>
        <family val="2"/>
        <scheme val="minor"/>
      </rPr>
      <t xml:space="preserve">Quante volte </t>
    </r>
    <r>
      <rPr>
        <sz val="11"/>
        <color theme="1"/>
        <rFont val="Aptos Narrow"/>
        <family val="2"/>
        <scheme val="minor"/>
      </rPr>
      <t xml:space="preserve">il prodotto venduto è stato </t>
    </r>
    <r>
      <rPr>
        <b/>
        <sz val="11"/>
        <color theme="1"/>
        <rFont val="Aptos Narrow"/>
        <family val="2"/>
        <scheme val="minor"/>
      </rPr>
      <t>'Forno' oppure 'Frigorifero'</t>
    </r>
    <r>
      <rPr>
        <sz val="11"/>
        <color theme="1"/>
        <rFont val="Aptos Narrow"/>
        <family val="2"/>
        <scheme val="minor"/>
      </rPr>
      <t>?</t>
    </r>
  </si>
  <si>
    <r>
      <rPr>
        <b/>
        <sz val="11"/>
        <color theme="1"/>
        <rFont val="Aptos Narrow"/>
        <family val="2"/>
        <scheme val="minor"/>
      </rPr>
      <t>Quante volte</t>
    </r>
    <r>
      <rPr>
        <sz val="11"/>
        <color theme="1"/>
        <rFont val="Aptos Narrow"/>
        <family val="2"/>
        <scheme val="minor"/>
      </rPr>
      <t xml:space="preserve"> sono state vendute </t>
    </r>
    <r>
      <rPr>
        <b/>
        <sz val="11"/>
        <color theme="1"/>
        <rFont val="Aptos Narrow"/>
        <family val="2"/>
        <scheme val="minor"/>
      </rPr>
      <t>tutte le lavastoviglie</t>
    </r>
    <r>
      <rPr>
        <sz val="11"/>
        <color theme="1"/>
        <rFont val="Aptos Narrow"/>
        <family val="2"/>
        <scheme val="minor"/>
      </rPr>
      <t>?</t>
    </r>
  </si>
  <si>
    <r>
      <rPr>
        <b/>
        <sz val="11"/>
        <color theme="1"/>
        <rFont val="Aptos Narrow"/>
        <family val="2"/>
        <scheme val="minor"/>
      </rPr>
      <t>Quante volte</t>
    </r>
    <r>
      <rPr>
        <sz val="11"/>
        <color theme="1"/>
        <rFont val="Aptos Narrow"/>
        <family val="2"/>
        <scheme val="minor"/>
      </rPr>
      <t xml:space="preserve"> </t>
    </r>
    <r>
      <rPr>
        <sz val="11"/>
        <color theme="1"/>
        <rFont val="Aptos Narrow"/>
        <family val="2"/>
        <scheme val="minor"/>
      </rPr>
      <t xml:space="preserve"> è stata venduta la </t>
    </r>
    <r>
      <rPr>
        <b/>
        <sz val="11"/>
        <color theme="1"/>
        <rFont val="Aptos Narrow"/>
        <family val="2"/>
        <scheme val="minor"/>
      </rPr>
      <t>lavastovoglie A</t>
    </r>
    <r>
      <rPr>
        <sz val="11"/>
        <color theme="1"/>
        <rFont val="Aptos Narrow"/>
        <family val="2"/>
        <scheme val="minor"/>
      </rPr>
      <t>?</t>
    </r>
  </si>
  <si>
    <t xml:space="preserve">Totale venduto Europa -&gt; </t>
  </si>
  <si>
    <t xml:space="preserve">Totale venduto lavastovoglie A -&gt; </t>
  </si>
  <si>
    <r>
      <t xml:space="preserve">Qual è il </t>
    </r>
    <r>
      <rPr>
        <b/>
        <sz val="11"/>
        <color theme="1"/>
        <rFont val="Aptos Narrow"/>
        <family val="2"/>
        <scheme val="minor"/>
      </rPr>
      <t xml:space="preserve">totale venduto </t>
    </r>
    <r>
      <rPr>
        <sz val="11"/>
        <color theme="1"/>
        <rFont val="Aptos Narrow"/>
        <family val="2"/>
        <scheme val="minor"/>
      </rPr>
      <t xml:space="preserve">per la </t>
    </r>
    <r>
      <rPr>
        <b/>
        <sz val="11"/>
        <color theme="1"/>
        <rFont val="Aptos Narrow"/>
        <family val="2"/>
        <scheme val="minor"/>
      </rPr>
      <t>lavastovoglie A</t>
    </r>
    <r>
      <rPr>
        <sz val="11"/>
        <color theme="1"/>
        <rFont val="Aptos Narrow"/>
        <family val="2"/>
        <scheme val="minor"/>
      </rPr>
      <t>?</t>
    </r>
  </si>
  <si>
    <t xml:space="preserve">Totale venduto lavastovoglie -&gt; </t>
  </si>
  <si>
    <r>
      <t xml:space="preserve">Qual è il </t>
    </r>
    <r>
      <rPr>
        <b/>
        <sz val="11"/>
        <color theme="1"/>
        <rFont val="Aptos Narrow"/>
        <family val="2"/>
        <scheme val="minor"/>
      </rPr>
      <t xml:space="preserve">totale venduto </t>
    </r>
    <r>
      <rPr>
        <sz val="11"/>
        <color theme="1"/>
        <rFont val="Aptos Narrow"/>
        <family val="2"/>
        <scheme val="minor"/>
      </rPr>
      <t xml:space="preserve">per </t>
    </r>
    <r>
      <rPr>
        <b/>
        <sz val="11"/>
        <color theme="1"/>
        <rFont val="Aptos Narrow"/>
        <family val="2"/>
        <scheme val="minor"/>
      </rPr>
      <t>tutte le lavastoviglie</t>
    </r>
    <r>
      <rPr>
        <sz val="11"/>
        <color theme="1"/>
        <rFont val="Aptos Narrow"/>
        <family val="2"/>
        <scheme val="minor"/>
      </rPr>
      <t>?</t>
    </r>
  </si>
  <si>
    <t xml:space="preserve">Totale venduto lavastovoglie mercato Europa -&gt; </t>
  </si>
  <si>
    <t xml:space="preserve">N° acquisti forno o frogorifero -&gt; </t>
  </si>
  <si>
    <r>
      <t xml:space="preserve">Qual è il </t>
    </r>
    <r>
      <rPr>
        <b/>
        <sz val="11"/>
        <color theme="1"/>
        <rFont val="Aptos Narrow"/>
        <family val="2"/>
        <scheme val="minor"/>
      </rPr>
      <t xml:space="preserve">totale venduto </t>
    </r>
    <r>
      <rPr>
        <sz val="11"/>
        <color theme="1"/>
        <rFont val="Aptos Narrow"/>
        <family val="2"/>
        <scheme val="minor"/>
      </rPr>
      <t xml:space="preserve">per </t>
    </r>
    <r>
      <rPr>
        <b/>
        <sz val="11"/>
        <color theme="1"/>
        <rFont val="Aptos Narrow"/>
        <family val="2"/>
        <scheme val="minor"/>
      </rPr>
      <t>tutte le lavastoviglie</t>
    </r>
    <r>
      <rPr>
        <sz val="11"/>
        <color theme="1"/>
        <rFont val="Aptos Narrow"/>
        <family val="2"/>
        <scheme val="minor"/>
      </rPr>
      <t xml:space="preserve"> del </t>
    </r>
    <r>
      <rPr>
        <b/>
        <sz val="11"/>
        <color theme="1"/>
        <rFont val="Aptos Narrow"/>
        <family val="2"/>
        <scheme val="minor"/>
      </rPr>
      <t>mercato Europa</t>
    </r>
    <r>
      <rPr>
        <sz val="11"/>
        <color theme="1"/>
        <rFont val="Aptos Narrow"/>
        <family val="2"/>
        <scheme val="minor"/>
      </rPr>
      <t>?</t>
    </r>
  </si>
  <si>
    <r>
      <t xml:space="preserve">Qual è il </t>
    </r>
    <r>
      <rPr>
        <b/>
        <sz val="11"/>
        <color theme="1"/>
        <rFont val="Aptos Narrow"/>
        <family val="2"/>
        <scheme val="minor"/>
      </rPr>
      <t>totale venduto</t>
    </r>
    <r>
      <rPr>
        <sz val="11"/>
        <color theme="1"/>
        <rFont val="Aptos Narrow"/>
        <family val="2"/>
        <scheme val="minor"/>
      </rPr>
      <t xml:space="preserve"> (colonna E) per il mercato </t>
    </r>
    <r>
      <rPr>
        <b/>
        <sz val="11"/>
        <color theme="1"/>
        <rFont val="Aptos Narrow"/>
        <family val="2"/>
        <scheme val="minor"/>
      </rPr>
      <t>Europa</t>
    </r>
    <r>
      <rPr>
        <sz val="11"/>
        <color theme="1"/>
        <rFont val="Aptos Narrow"/>
        <family val="2"/>
        <scheme val="minor"/>
      </rPr>
      <t>?</t>
    </r>
  </si>
  <si>
    <r>
      <rPr>
        <b/>
        <sz val="11"/>
        <color theme="1"/>
        <rFont val="Aptos Narrow"/>
        <family val="2"/>
        <scheme val="minor"/>
      </rPr>
      <t xml:space="preserve">In quante righe </t>
    </r>
    <r>
      <rPr>
        <sz val="11"/>
        <color theme="1"/>
        <rFont val="Aptos Narrow"/>
        <family val="2"/>
        <scheme val="minor"/>
      </rPr>
      <t xml:space="preserve">il mercato è </t>
    </r>
    <r>
      <rPr>
        <b/>
        <sz val="11"/>
        <color theme="1"/>
        <rFont val="Aptos Narrow"/>
        <family val="2"/>
        <scheme val="minor"/>
      </rPr>
      <t>America?</t>
    </r>
  </si>
  <si>
    <t>Risposte</t>
  </si>
  <si>
    <t>oppure</t>
  </si>
  <si>
    <r>
      <rPr>
        <b/>
        <sz val="11"/>
        <color theme="1"/>
        <rFont val="Aptos Narrow"/>
        <family val="2"/>
        <scheme val="minor"/>
      </rPr>
      <t xml:space="preserve">Quante volte </t>
    </r>
    <r>
      <rPr>
        <sz val="11"/>
        <color theme="1"/>
        <rFont val="Aptos Narrow"/>
        <family val="2"/>
        <scheme val="minor"/>
      </rPr>
      <t xml:space="preserve">il </t>
    </r>
    <r>
      <rPr>
        <b/>
        <sz val="11"/>
        <color theme="1"/>
        <rFont val="Aptos Narrow"/>
        <family val="2"/>
        <scheme val="minor"/>
      </rPr>
      <t xml:space="preserve">forno </t>
    </r>
    <r>
      <rPr>
        <sz val="11"/>
        <color theme="1"/>
        <rFont val="Aptos Narrow"/>
        <family val="2"/>
        <scheme val="minor"/>
      </rPr>
      <t xml:space="preserve">è stato venduto </t>
    </r>
    <r>
      <rPr>
        <b/>
        <sz val="11"/>
        <color theme="1"/>
        <rFont val="Aptos Narrow"/>
        <family val="2"/>
        <scheme val="minor"/>
      </rPr>
      <t>in Asia</t>
    </r>
    <r>
      <rPr>
        <sz val="11"/>
        <color theme="1"/>
        <rFont val="Aptos Narrow"/>
        <family val="2"/>
        <scheme val="minor"/>
      </rPr>
      <t>?</t>
    </r>
  </si>
  <si>
    <t xml:space="preserve">N° acquisti forno Asia -&gt; </t>
  </si>
  <si>
    <t>Lavastoviglie D</t>
  </si>
  <si>
    <r>
      <t xml:space="preserve">Qual è il </t>
    </r>
    <r>
      <rPr>
        <b/>
        <sz val="11"/>
        <color theme="1"/>
        <rFont val="Aptos Narrow"/>
        <family val="2"/>
        <scheme val="minor"/>
      </rPr>
      <t>totale venduto nel mese di novembre</t>
    </r>
    <r>
      <rPr>
        <sz val="11"/>
        <color theme="1"/>
        <rFont val="Aptos Narrow"/>
        <family val="2"/>
        <scheme val="minor"/>
      </rPr>
      <t>?</t>
    </r>
  </si>
  <si>
    <t xml:space="preserve">Totale venduto mese di novembre -&gt; </t>
  </si>
  <si>
    <t>Risolvi le domande di questo foglio e dei seguenti utilizzando funzioni (o formule matriciali). NON utilizzare filtri (ti prego :-)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</si>
</sst>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€&quot;\ * #,##0.00_-;\-&quot;€&quot;\ * #,##0.00_-;_-&quot;€&quot;\ * &quot;-&quot;??_-;_-@_-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8F8F8"/>
      <name val="Aptos Narrow"/>
      <family val="2"/>
      <scheme val="minor"/>
    </font>
    <font>
      <sz val="11"/>
      <name val="Aptos Narrow"/>
      <family val="2"/>
      <scheme val="minor"/>
    </font>
    <font>
      <u/>
      <sz val="12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righ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4" fontId="4" fillId="0" borderId="0" xfId="0" applyNumberFormat="1" applyFont="1" applyAlignment="1">
      <alignment horizontal="left" vertical="center"/>
    </xf>
    <xf numFmtId="44" fontId="0" fillId="0" borderId="0" xfId="1" applyFont="1"/>
    <xf numFmtId="0" fontId="5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0" fillId="4" borderId="1" xfId="0" applyFill="1" applyBorder="1"/>
    <xf numFmtId="0" fontId="6" fillId="0" borderId="0" xfId="0" applyFont="1" applyAlignment="1">
      <alignment horizontal="left"/>
    </xf>
    <xf numFmtId="0" fontId="0" fillId="0" borderId="0" xfId="0" applyFill="1"/>
    <xf numFmtId="0" fontId="3" fillId="5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vertical="center" wrapText="1"/>
    </xf>
    <xf numFmtId="0" fontId="3" fillId="5" borderId="0" xfId="0" applyFont="1" applyFill="1" applyAlignment="1">
      <alignment horizontal="left" vertical="center" wrapText="1"/>
    </xf>
    <xf numFmtId="0" fontId="3" fillId="5" borderId="0" xfId="0" applyFont="1" applyFill="1" applyAlignment="1">
      <alignment horizontal="right" vertical="center" wrapText="1"/>
    </xf>
    <xf numFmtId="0" fontId="3" fillId="6" borderId="0" xfId="0" applyFont="1" applyFill="1" applyAlignment="1">
      <alignment horizontal="center" vertical="center" wrapText="1"/>
    </xf>
    <xf numFmtId="0" fontId="3" fillId="6" borderId="0" xfId="0" applyFont="1" applyFill="1" applyAlignment="1">
      <alignment vertical="center" wrapText="1"/>
    </xf>
    <xf numFmtId="0" fontId="3" fillId="6" borderId="0" xfId="0" applyFont="1" applyFill="1" applyAlignment="1">
      <alignment horizontal="left" vertical="center" wrapText="1"/>
    </xf>
    <xf numFmtId="0" fontId="3" fillId="6" borderId="0" xfId="0" applyFont="1" applyFill="1" applyAlignment="1">
      <alignment horizontal="right" vertical="center" wrapText="1"/>
    </xf>
    <xf numFmtId="44" fontId="0" fillId="4" borderId="1" xfId="1" applyFont="1" applyFill="1" applyBorder="1"/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avoro/Corsi/2019/VV/Materiale%20x%20aula/Apogeo/Excel97/Adoc/Apogeo/TABEL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Lavoro/Corsi/2019/VV/Materiale%20x%20aula/Apogeo/Excel97/Adoc/Apogeo/Tabe22ag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"/>
      <sheetName val="Telreg"/>
      <sheetName val="Qualità"/>
      <sheetName val="Studenti"/>
      <sheetName val="Regioni"/>
      <sheetName val="Rondelle"/>
      <sheetName val="Continenti"/>
      <sheetName val="Riso 1"/>
      <sheetName val="Riso 2"/>
      <sheetName val="Assicura 1"/>
      <sheetName val="Assicura 2"/>
      <sheetName val="Ospedale"/>
      <sheetName val="Impiegati"/>
      <sheetName val="Dipendenti A"/>
      <sheetName val="Dipendenti B"/>
      <sheetName val="Magazzino"/>
      <sheetName val="Vendite"/>
    </sheetNames>
    <sheetDataSet>
      <sheetData sheetId="0"/>
      <sheetData sheetId="1"/>
      <sheetData sheetId="2"/>
      <sheetData sheetId="3"/>
      <sheetData sheetId="4">
        <row r="2">
          <cell r="A2" t="str">
            <v>Piemonte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lreg"/>
      <sheetName val="Studenti A"/>
      <sheetName val="Studenti B"/>
      <sheetName val="Studenti C"/>
      <sheetName val="Regioni"/>
      <sheetName val="Riso 1"/>
      <sheetName val="Riso 2"/>
      <sheetName val="Assicura 1"/>
      <sheetName val="Assicura 2"/>
    </sheetNames>
    <sheetDataSet>
      <sheetData sheetId="0"/>
      <sheetData sheetId="1"/>
      <sheetData sheetId="2"/>
      <sheetData sheetId="3"/>
      <sheetData sheetId="4">
        <row r="2">
          <cell r="A2" t="str">
            <v>Piemonte</v>
          </cell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85B4B-5F03-4C90-AED7-39F7C3687441}">
  <sheetPr codeName="Foglio1"/>
  <dimension ref="A1:M26"/>
  <sheetViews>
    <sheetView tabSelected="1" zoomScale="115" zoomScaleNormal="115" workbookViewId="0"/>
  </sheetViews>
  <sheetFormatPr defaultColWidth="8.88671875" defaultRowHeight="14.4" x14ac:dyDescent="0.3"/>
  <cols>
    <col min="1" max="1" width="3.77734375" style="5" customWidth="1"/>
    <col min="2" max="2" width="11.5546875" customWidth="1"/>
    <col min="3" max="3" width="10.5546875" customWidth="1"/>
    <col min="4" max="4" width="13.44140625" customWidth="1"/>
    <col min="5" max="5" width="12" customWidth="1"/>
    <col min="6" max="6" width="6.77734375" customWidth="1"/>
    <col min="7" max="7" width="5.44140625" style="5" customWidth="1"/>
    <col min="9" max="9" width="12.109375" customWidth="1"/>
    <col min="13" max="13" width="16.44140625" customWidth="1"/>
  </cols>
  <sheetData>
    <row r="1" spans="1:13" ht="32.4" customHeight="1" x14ac:dyDescent="0.3">
      <c r="A1" s="1" t="s">
        <v>0</v>
      </c>
      <c r="B1" s="2" t="s">
        <v>1</v>
      </c>
      <c r="C1" s="3" t="s">
        <v>2</v>
      </c>
      <c r="D1" s="3" t="s">
        <v>3</v>
      </c>
      <c r="E1" s="4" t="s">
        <v>16</v>
      </c>
    </row>
    <row r="2" spans="1:13" ht="15.6" x14ac:dyDescent="0.3">
      <c r="A2" s="6">
        <v>1</v>
      </c>
      <c r="B2" s="7">
        <v>45655</v>
      </c>
      <c r="C2" t="s">
        <v>4</v>
      </c>
      <c r="D2" t="s">
        <v>5</v>
      </c>
      <c r="E2" s="8">
        <v>6570</v>
      </c>
      <c r="G2" s="9" t="s">
        <v>6</v>
      </c>
    </row>
    <row r="3" spans="1:13" x14ac:dyDescent="0.3">
      <c r="A3" s="6">
        <v>2</v>
      </c>
      <c r="B3" s="7">
        <v>45655</v>
      </c>
      <c r="C3" t="s">
        <v>4</v>
      </c>
      <c r="D3" t="s">
        <v>7</v>
      </c>
      <c r="E3" s="8">
        <v>21206</v>
      </c>
      <c r="G3" s="13" t="s">
        <v>39</v>
      </c>
    </row>
    <row r="4" spans="1:13" x14ac:dyDescent="0.3">
      <c r="A4" s="6">
        <v>3</v>
      </c>
      <c r="B4" s="7">
        <v>45652</v>
      </c>
      <c r="C4" t="s">
        <v>8</v>
      </c>
      <c r="D4" t="s">
        <v>9</v>
      </c>
      <c r="E4" s="8">
        <v>5590</v>
      </c>
    </row>
    <row r="5" spans="1:13" x14ac:dyDescent="0.3">
      <c r="A5" s="6">
        <v>4</v>
      </c>
      <c r="B5" s="7">
        <v>45644</v>
      </c>
      <c r="C5" t="s">
        <v>8</v>
      </c>
      <c r="D5" t="s">
        <v>10</v>
      </c>
      <c r="E5" s="8">
        <v>15390</v>
      </c>
    </row>
    <row r="6" spans="1:13" x14ac:dyDescent="0.3">
      <c r="A6" s="6">
        <v>5</v>
      </c>
      <c r="B6" s="7">
        <v>45639</v>
      </c>
      <c r="C6" t="s">
        <v>4</v>
      </c>
      <c r="D6" t="s">
        <v>11</v>
      </c>
      <c r="E6" s="8">
        <v>662</v>
      </c>
      <c r="G6" s="10">
        <v>1</v>
      </c>
      <c r="H6" t="s">
        <v>31</v>
      </c>
    </row>
    <row r="7" spans="1:13" x14ac:dyDescent="0.3">
      <c r="A7" s="6">
        <v>6</v>
      </c>
      <c r="B7" s="7">
        <v>45639</v>
      </c>
      <c r="C7" t="s">
        <v>8</v>
      </c>
      <c r="D7" t="s">
        <v>9</v>
      </c>
      <c r="E7" s="8">
        <v>1960</v>
      </c>
    </row>
    <row r="8" spans="1:13" x14ac:dyDescent="0.3">
      <c r="A8" s="6">
        <v>7</v>
      </c>
      <c r="B8" s="7">
        <v>45636</v>
      </c>
      <c r="C8" t="s">
        <v>4</v>
      </c>
      <c r="D8" t="s">
        <v>10</v>
      </c>
      <c r="E8" s="8">
        <v>5238</v>
      </c>
      <c r="L8" s="11" t="s">
        <v>12</v>
      </c>
      <c r="M8" s="12"/>
    </row>
    <row r="9" spans="1:13" x14ac:dyDescent="0.3">
      <c r="A9" s="6">
        <v>8</v>
      </c>
      <c r="B9" s="7">
        <v>45628</v>
      </c>
      <c r="C9" t="s">
        <v>4</v>
      </c>
      <c r="D9" t="s">
        <v>5</v>
      </c>
      <c r="E9" s="8">
        <v>15940</v>
      </c>
    </row>
    <row r="10" spans="1:13" x14ac:dyDescent="0.3">
      <c r="A10" s="6">
        <v>9</v>
      </c>
      <c r="B10" s="7">
        <v>45626</v>
      </c>
      <c r="C10" t="s">
        <v>4</v>
      </c>
      <c r="D10" t="s">
        <v>13</v>
      </c>
      <c r="E10" s="8">
        <v>5838</v>
      </c>
      <c r="G10" s="10">
        <v>2</v>
      </c>
      <c r="H10" t="s">
        <v>21</v>
      </c>
    </row>
    <row r="11" spans="1:13" x14ac:dyDescent="0.3">
      <c r="A11" s="6">
        <v>10</v>
      </c>
      <c r="B11" s="7">
        <v>45626</v>
      </c>
      <c r="C11" t="s">
        <v>8</v>
      </c>
      <c r="D11" t="s">
        <v>13</v>
      </c>
      <c r="E11" s="8">
        <v>10140</v>
      </c>
    </row>
    <row r="12" spans="1:13" x14ac:dyDescent="0.3">
      <c r="A12" s="6">
        <v>11</v>
      </c>
      <c r="B12" s="7">
        <v>45620</v>
      </c>
      <c r="C12" t="s">
        <v>4</v>
      </c>
      <c r="D12" t="s">
        <v>5</v>
      </c>
      <c r="E12" s="8">
        <v>4224</v>
      </c>
      <c r="L12" s="11" t="s">
        <v>17</v>
      </c>
      <c r="M12" s="12"/>
    </row>
    <row r="13" spans="1:13" x14ac:dyDescent="0.3">
      <c r="A13" s="6">
        <v>12</v>
      </c>
      <c r="B13" s="7">
        <v>45615</v>
      </c>
      <c r="C13" t="s">
        <v>14</v>
      </c>
      <c r="D13" t="s">
        <v>7</v>
      </c>
      <c r="E13" s="8">
        <v>8648</v>
      </c>
      <c r="L13" s="11"/>
    </row>
    <row r="14" spans="1:13" x14ac:dyDescent="0.3">
      <c r="A14" s="6">
        <v>13</v>
      </c>
      <c r="B14" s="7">
        <v>45615</v>
      </c>
      <c r="C14" t="s">
        <v>14</v>
      </c>
      <c r="D14" t="s">
        <v>10</v>
      </c>
      <c r="E14" s="8">
        <v>9709</v>
      </c>
      <c r="G14" s="10">
        <v>3</v>
      </c>
      <c r="H14" t="s">
        <v>20</v>
      </c>
    </row>
    <row r="15" spans="1:13" x14ac:dyDescent="0.3">
      <c r="A15" s="6">
        <v>14</v>
      </c>
      <c r="B15" s="7">
        <v>45613</v>
      </c>
      <c r="C15" t="s">
        <v>8</v>
      </c>
      <c r="D15" t="s">
        <v>13</v>
      </c>
      <c r="E15" s="8">
        <v>7700</v>
      </c>
    </row>
    <row r="16" spans="1:13" x14ac:dyDescent="0.3">
      <c r="A16" s="6">
        <v>15</v>
      </c>
      <c r="B16" s="7">
        <v>45611</v>
      </c>
      <c r="C16" t="s">
        <v>4</v>
      </c>
      <c r="D16" t="s">
        <v>15</v>
      </c>
      <c r="E16" s="8">
        <v>3080</v>
      </c>
      <c r="L16" s="11" t="s">
        <v>18</v>
      </c>
      <c r="M16" s="12"/>
    </row>
    <row r="17" spans="1:13" x14ac:dyDescent="0.3">
      <c r="A17" s="6">
        <v>16</v>
      </c>
      <c r="B17" s="7">
        <v>45611</v>
      </c>
      <c r="C17" t="s">
        <v>14</v>
      </c>
      <c r="D17" t="s">
        <v>5</v>
      </c>
      <c r="E17" s="8">
        <v>7032</v>
      </c>
    </row>
    <row r="18" spans="1:13" x14ac:dyDescent="0.3">
      <c r="A18" s="6">
        <v>17</v>
      </c>
      <c r="B18" s="7">
        <v>45607</v>
      </c>
      <c r="C18" t="s">
        <v>8</v>
      </c>
      <c r="D18" t="s">
        <v>11</v>
      </c>
      <c r="E18" s="8">
        <v>6876</v>
      </c>
      <c r="G18" s="10">
        <v>4</v>
      </c>
      <c r="H18" t="s">
        <v>19</v>
      </c>
    </row>
    <row r="19" spans="1:13" x14ac:dyDescent="0.3">
      <c r="A19" s="6">
        <v>18</v>
      </c>
      <c r="B19" s="7">
        <v>45607</v>
      </c>
      <c r="C19" t="s">
        <v>8</v>
      </c>
      <c r="D19" t="s">
        <v>5</v>
      </c>
      <c r="E19" s="8">
        <v>12866</v>
      </c>
    </row>
    <row r="20" spans="1:13" x14ac:dyDescent="0.3">
      <c r="A20" s="6">
        <v>19</v>
      </c>
      <c r="B20" s="7">
        <v>45598</v>
      </c>
      <c r="C20" t="s">
        <v>4</v>
      </c>
      <c r="D20" t="s">
        <v>5</v>
      </c>
      <c r="E20" s="8">
        <v>2952</v>
      </c>
      <c r="L20" s="11" t="s">
        <v>28</v>
      </c>
      <c r="M20" s="12"/>
    </row>
    <row r="21" spans="1:13" x14ac:dyDescent="0.3">
      <c r="A21" s="6">
        <v>20</v>
      </c>
      <c r="B21" s="7">
        <v>45598</v>
      </c>
      <c r="C21" t="s">
        <v>4</v>
      </c>
      <c r="D21" t="s">
        <v>36</v>
      </c>
      <c r="E21" s="8">
        <v>7088</v>
      </c>
    </row>
    <row r="22" spans="1:13" x14ac:dyDescent="0.3">
      <c r="A22" s="6">
        <v>21</v>
      </c>
      <c r="B22" s="7">
        <v>45598</v>
      </c>
      <c r="C22" t="s">
        <v>4</v>
      </c>
      <c r="D22" t="s">
        <v>5</v>
      </c>
      <c r="E22" s="8">
        <v>1095</v>
      </c>
      <c r="G22" s="10">
        <v>5</v>
      </c>
      <c r="H22" t="s">
        <v>34</v>
      </c>
    </row>
    <row r="23" spans="1:13" x14ac:dyDescent="0.3">
      <c r="A23" s="6">
        <v>22</v>
      </c>
      <c r="B23" s="7">
        <v>45593</v>
      </c>
      <c r="C23" t="s">
        <v>8</v>
      </c>
      <c r="D23" t="s">
        <v>11</v>
      </c>
      <c r="E23" s="8">
        <v>1844</v>
      </c>
    </row>
    <row r="24" spans="1:13" x14ac:dyDescent="0.3">
      <c r="A24" s="6">
        <v>23</v>
      </c>
      <c r="B24" s="7">
        <v>45588</v>
      </c>
      <c r="C24" t="s">
        <v>4</v>
      </c>
      <c r="D24" t="s">
        <v>15</v>
      </c>
      <c r="E24" s="8">
        <v>5031</v>
      </c>
      <c r="L24" s="11" t="s">
        <v>35</v>
      </c>
      <c r="M24" s="12"/>
    </row>
    <row r="25" spans="1:13" x14ac:dyDescent="0.3">
      <c r="A25" s="6">
        <v>24</v>
      </c>
      <c r="B25" s="7">
        <v>45588</v>
      </c>
      <c r="C25" t="s">
        <v>14</v>
      </c>
      <c r="D25" t="s">
        <v>10</v>
      </c>
      <c r="E25" s="8">
        <v>16200</v>
      </c>
    </row>
    <row r="26" spans="1:13" x14ac:dyDescent="0.3">
      <c r="A26" s="6">
        <v>25</v>
      </c>
      <c r="B26" s="7">
        <v>45588</v>
      </c>
      <c r="C26" t="s">
        <v>14</v>
      </c>
      <c r="D26" t="s">
        <v>36</v>
      </c>
      <c r="E26" s="8">
        <v>3972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BF811-E898-4F32-A415-69F084ACE344}">
  <sheetPr codeName="Foglio2"/>
  <dimension ref="A1:M26"/>
  <sheetViews>
    <sheetView zoomScale="115" zoomScaleNormal="115" workbookViewId="0"/>
  </sheetViews>
  <sheetFormatPr defaultColWidth="8.88671875" defaultRowHeight="14.4" x14ac:dyDescent="0.3"/>
  <cols>
    <col min="1" max="1" width="3.77734375" style="5" customWidth="1"/>
    <col min="2" max="2" width="11.5546875" customWidth="1"/>
    <col min="3" max="3" width="10.5546875" customWidth="1"/>
    <col min="4" max="4" width="13.44140625" customWidth="1"/>
    <col min="5" max="5" width="12" customWidth="1"/>
    <col min="6" max="6" width="6.77734375" customWidth="1"/>
    <col min="7" max="7" width="5.44140625" style="5" customWidth="1"/>
    <col min="9" max="9" width="12.109375" customWidth="1"/>
    <col min="13" max="13" width="16.44140625" customWidth="1"/>
  </cols>
  <sheetData>
    <row r="1" spans="1:13" ht="32.4" customHeight="1" x14ac:dyDescent="0.3">
      <c r="A1" s="15" t="s">
        <v>0</v>
      </c>
      <c r="B1" s="16" t="s">
        <v>1</v>
      </c>
      <c r="C1" s="17" t="s">
        <v>2</v>
      </c>
      <c r="D1" s="17" t="s">
        <v>3</v>
      </c>
      <c r="E1" s="18" t="s">
        <v>16</v>
      </c>
    </row>
    <row r="2" spans="1:13" x14ac:dyDescent="0.3">
      <c r="A2" s="6">
        <v>1</v>
      </c>
      <c r="B2" s="7">
        <v>45655</v>
      </c>
      <c r="C2" t="s">
        <v>4</v>
      </c>
      <c r="D2" t="s">
        <v>5</v>
      </c>
      <c r="E2" s="8">
        <v>6570</v>
      </c>
      <c r="G2" s="10">
        <v>6</v>
      </c>
      <c r="H2" t="s">
        <v>30</v>
      </c>
    </row>
    <row r="3" spans="1:13" x14ac:dyDescent="0.3">
      <c r="A3" s="6">
        <v>2</v>
      </c>
      <c r="B3" s="7">
        <v>45655</v>
      </c>
      <c r="C3" t="s">
        <v>4</v>
      </c>
      <c r="D3" t="s">
        <v>7</v>
      </c>
      <c r="E3" s="8">
        <v>21206</v>
      </c>
    </row>
    <row r="4" spans="1:13" x14ac:dyDescent="0.3">
      <c r="A4" s="6">
        <v>3</v>
      </c>
      <c r="B4" s="7">
        <v>45652</v>
      </c>
      <c r="C4" t="s">
        <v>8</v>
      </c>
      <c r="D4" t="s">
        <v>9</v>
      </c>
      <c r="E4" s="8">
        <v>5590</v>
      </c>
      <c r="L4" s="11" t="s">
        <v>22</v>
      </c>
      <c r="M4" s="12"/>
    </row>
    <row r="5" spans="1:13" x14ac:dyDescent="0.3">
      <c r="A5" s="6">
        <v>4</v>
      </c>
      <c r="B5" s="7">
        <v>45644</v>
      </c>
      <c r="C5" t="s">
        <v>8</v>
      </c>
      <c r="D5" t="s">
        <v>10</v>
      </c>
      <c r="E5" s="8">
        <v>15390</v>
      </c>
    </row>
    <row r="6" spans="1:13" x14ac:dyDescent="0.3">
      <c r="A6" s="6">
        <v>5</v>
      </c>
      <c r="B6" s="7">
        <v>45639</v>
      </c>
      <c r="C6" t="s">
        <v>4</v>
      </c>
      <c r="D6" t="s">
        <v>11</v>
      </c>
      <c r="E6" s="8">
        <v>662</v>
      </c>
      <c r="G6" s="10">
        <v>7</v>
      </c>
      <c r="H6" t="s">
        <v>24</v>
      </c>
    </row>
    <row r="7" spans="1:13" x14ac:dyDescent="0.3">
      <c r="A7" s="6">
        <v>6</v>
      </c>
      <c r="B7" s="7">
        <v>45639</v>
      </c>
      <c r="C7" t="s">
        <v>8</v>
      </c>
      <c r="D7" t="s">
        <v>9</v>
      </c>
      <c r="E7" s="8">
        <v>1960</v>
      </c>
    </row>
    <row r="8" spans="1:13" x14ac:dyDescent="0.3">
      <c r="A8" s="6">
        <v>7</v>
      </c>
      <c r="B8" s="7">
        <v>45636</v>
      </c>
      <c r="C8" t="s">
        <v>4</v>
      </c>
      <c r="D8" t="s">
        <v>10</v>
      </c>
      <c r="E8" s="8">
        <v>5238</v>
      </c>
      <c r="L8" s="11" t="s">
        <v>23</v>
      </c>
      <c r="M8" s="12"/>
    </row>
    <row r="9" spans="1:13" x14ac:dyDescent="0.3">
      <c r="A9" s="6">
        <v>8</v>
      </c>
      <c r="B9" s="7">
        <v>45628</v>
      </c>
      <c r="C9" t="s">
        <v>4</v>
      </c>
      <c r="D9" t="s">
        <v>5</v>
      </c>
      <c r="E9" s="8">
        <v>15940</v>
      </c>
      <c r="L9" s="11"/>
    </row>
    <row r="10" spans="1:13" x14ac:dyDescent="0.3">
      <c r="A10" s="6">
        <v>9</v>
      </c>
      <c r="B10" s="7">
        <v>45626</v>
      </c>
      <c r="C10" t="s">
        <v>4</v>
      </c>
      <c r="D10" t="s">
        <v>13</v>
      </c>
      <c r="E10" s="8">
        <v>5838</v>
      </c>
      <c r="G10" s="10">
        <v>8</v>
      </c>
      <c r="H10" s="14" t="s">
        <v>26</v>
      </c>
    </row>
    <row r="11" spans="1:13" x14ac:dyDescent="0.3">
      <c r="A11" s="6">
        <v>10</v>
      </c>
      <c r="B11" s="7">
        <v>45626</v>
      </c>
      <c r="C11" t="s">
        <v>8</v>
      </c>
      <c r="D11" t="s">
        <v>13</v>
      </c>
      <c r="E11" s="8">
        <v>10140</v>
      </c>
    </row>
    <row r="12" spans="1:13" x14ac:dyDescent="0.3">
      <c r="A12" s="6">
        <v>11</v>
      </c>
      <c r="B12" s="7">
        <v>45620</v>
      </c>
      <c r="C12" t="s">
        <v>4</v>
      </c>
      <c r="D12" t="s">
        <v>5</v>
      </c>
      <c r="E12" s="8">
        <v>4224</v>
      </c>
      <c r="L12" s="11" t="s">
        <v>25</v>
      </c>
      <c r="M12" s="12"/>
    </row>
    <row r="13" spans="1:13" x14ac:dyDescent="0.3">
      <c r="A13" s="6">
        <v>12</v>
      </c>
      <c r="B13" s="7">
        <v>45615</v>
      </c>
      <c r="C13" t="s">
        <v>14</v>
      </c>
      <c r="D13" t="s">
        <v>7</v>
      </c>
      <c r="E13" s="8">
        <v>8648</v>
      </c>
    </row>
    <row r="14" spans="1:13" x14ac:dyDescent="0.3">
      <c r="A14" s="6">
        <v>13</v>
      </c>
      <c r="B14" s="7">
        <v>45615</v>
      </c>
      <c r="C14" t="s">
        <v>14</v>
      </c>
      <c r="D14" t="s">
        <v>10</v>
      </c>
      <c r="E14" s="8">
        <v>9709</v>
      </c>
      <c r="G14" s="10">
        <v>9</v>
      </c>
      <c r="H14" s="14" t="s">
        <v>29</v>
      </c>
    </row>
    <row r="15" spans="1:13" x14ac:dyDescent="0.3">
      <c r="A15" s="6">
        <v>14</v>
      </c>
      <c r="B15" s="7">
        <v>45613</v>
      </c>
      <c r="C15" t="s">
        <v>8</v>
      </c>
      <c r="D15" t="s">
        <v>13</v>
      </c>
      <c r="E15" s="8">
        <v>7700</v>
      </c>
    </row>
    <row r="16" spans="1:13" x14ac:dyDescent="0.3">
      <c r="A16" s="6">
        <v>15</v>
      </c>
      <c r="B16" s="7">
        <v>45611</v>
      </c>
      <c r="C16" t="s">
        <v>4</v>
      </c>
      <c r="D16" t="s">
        <v>15</v>
      </c>
      <c r="E16" s="8">
        <v>3080</v>
      </c>
      <c r="L16" s="11" t="s">
        <v>27</v>
      </c>
      <c r="M16" s="12"/>
    </row>
    <row r="17" spans="1:13" x14ac:dyDescent="0.3">
      <c r="A17" s="6">
        <v>16</v>
      </c>
      <c r="B17" s="7">
        <v>45611</v>
      </c>
      <c r="C17" t="s">
        <v>14</v>
      </c>
      <c r="D17" t="s">
        <v>5</v>
      </c>
      <c r="E17" s="8">
        <v>7032</v>
      </c>
    </row>
    <row r="18" spans="1:13" x14ac:dyDescent="0.3">
      <c r="A18" s="6">
        <v>17</v>
      </c>
      <c r="B18" s="7">
        <v>45607</v>
      </c>
      <c r="C18" t="s">
        <v>8</v>
      </c>
      <c r="D18" t="s">
        <v>11</v>
      </c>
      <c r="E18" s="8">
        <v>6876</v>
      </c>
      <c r="G18" s="10">
        <v>10</v>
      </c>
      <c r="H18" s="14" t="s">
        <v>37</v>
      </c>
    </row>
    <row r="19" spans="1:13" x14ac:dyDescent="0.3">
      <c r="A19" s="6">
        <v>18</v>
      </c>
      <c r="B19" s="7">
        <v>45607</v>
      </c>
      <c r="C19" t="s">
        <v>8</v>
      </c>
      <c r="D19" t="s">
        <v>5</v>
      </c>
      <c r="E19" s="8">
        <v>12866</v>
      </c>
    </row>
    <row r="20" spans="1:13" x14ac:dyDescent="0.3">
      <c r="A20" s="6">
        <v>19</v>
      </c>
      <c r="B20" s="7">
        <v>45598</v>
      </c>
      <c r="C20" t="s">
        <v>4</v>
      </c>
      <c r="D20" t="s">
        <v>5</v>
      </c>
      <c r="E20" s="8">
        <v>2952</v>
      </c>
      <c r="L20" s="11" t="s">
        <v>38</v>
      </c>
      <c r="M20" s="12"/>
    </row>
    <row r="21" spans="1:13" x14ac:dyDescent="0.3">
      <c r="A21" s="6">
        <v>20</v>
      </c>
      <c r="B21" s="7">
        <v>45598</v>
      </c>
      <c r="C21" t="s">
        <v>4</v>
      </c>
      <c r="D21" t="s">
        <v>36</v>
      </c>
      <c r="E21" s="8">
        <v>7088</v>
      </c>
    </row>
    <row r="22" spans="1:13" x14ac:dyDescent="0.3">
      <c r="A22" s="6">
        <v>21</v>
      </c>
      <c r="B22" s="7">
        <v>45598</v>
      </c>
      <c r="C22" t="s">
        <v>4</v>
      </c>
      <c r="D22" t="s">
        <v>5</v>
      </c>
      <c r="E22" s="8">
        <v>1095</v>
      </c>
    </row>
    <row r="23" spans="1:13" x14ac:dyDescent="0.3">
      <c r="A23" s="6">
        <v>22</v>
      </c>
      <c r="B23" s="7">
        <v>45593</v>
      </c>
      <c r="C23" t="s">
        <v>8</v>
      </c>
      <c r="D23" t="s">
        <v>11</v>
      </c>
      <c r="E23" s="8">
        <v>1844</v>
      </c>
    </row>
    <row r="24" spans="1:13" x14ac:dyDescent="0.3">
      <c r="A24" s="6">
        <v>23</v>
      </c>
      <c r="B24" s="7">
        <v>45588</v>
      </c>
      <c r="C24" t="s">
        <v>4</v>
      </c>
      <c r="D24" t="s">
        <v>15</v>
      </c>
      <c r="E24" s="8">
        <v>5031</v>
      </c>
    </row>
    <row r="25" spans="1:13" x14ac:dyDescent="0.3">
      <c r="A25" s="6">
        <v>24</v>
      </c>
      <c r="B25" s="7">
        <v>45588</v>
      </c>
      <c r="C25" t="s">
        <v>14</v>
      </c>
      <c r="D25" t="s">
        <v>10</v>
      </c>
      <c r="E25" s="8">
        <v>16200</v>
      </c>
    </row>
    <row r="26" spans="1:13" x14ac:dyDescent="0.3">
      <c r="A26" s="6">
        <v>25</v>
      </c>
      <c r="B26" s="7">
        <v>45588</v>
      </c>
      <c r="C26" t="s">
        <v>14</v>
      </c>
      <c r="D26" t="s">
        <v>36</v>
      </c>
      <c r="E26" s="8">
        <v>3972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46C8A-A686-45B4-B713-C4B886D8EC68}">
  <sheetPr codeName="Foglio3">
    <tabColor rgb="FF92D050"/>
  </sheetPr>
  <dimension ref="A1:O26"/>
  <sheetViews>
    <sheetView zoomScale="115" zoomScaleNormal="115" workbookViewId="0">
      <selection activeCell="O16" sqref="O16"/>
    </sheetView>
  </sheetViews>
  <sheetFormatPr defaultColWidth="8.88671875" defaultRowHeight="14.4" x14ac:dyDescent="0.3"/>
  <cols>
    <col min="1" max="1" width="3.77734375" style="5" customWidth="1"/>
    <col min="2" max="2" width="11.5546875" customWidth="1"/>
    <col min="3" max="3" width="10.5546875" customWidth="1"/>
    <col min="4" max="4" width="13.44140625" customWidth="1"/>
    <col min="5" max="5" width="12" customWidth="1"/>
    <col min="6" max="6" width="6.77734375" customWidth="1"/>
    <col min="7" max="7" width="5.44140625" style="5" customWidth="1"/>
    <col min="9" max="9" width="12.109375" customWidth="1"/>
    <col min="13" max="13" width="16.44140625" customWidth="1"/>
    <col min="15" max="15" width="9.21875" bestFit="1" customWidth="1"/>
  </cols>
  <sheetData>
    <row r="1" spans="1:15" ht="32.4" customHeight="1" x14ac:dyDescent="0.3">
      <c r="A1" s="19" t="s">
        <v>0</v>
      </c>
      <c r="B1" s="20" t="s">
        <v>1</v>
      </c>
      <c r="C1" s="21" t="s">
        <v>2</v>
      </c>
      <c r="D1" s="21" t="s">
        <v>3</v>
      </c>
      <c r="E1" s="22" t="s">
        <v>16</v>
      </c>
    </row>
    <row r="2" spans="1:15" ht="15.6" x14ac:dyDescent="0.3">
      <c r="A2" s="6">
        <v>1</v>
      </c>
      <c r="B2" s="7">
        <v>45655</v>
      </c>
      <c r="C2" t="s">
        <v>4</v>
      </c>
      <c r="D2" t="s">
        <v>5</v>
      </c>
      <c r="E2" s="8">
        <v>6570</v>
      </c>
      <c r="G2" s="9" t="s">
        <v>32</v>
      </c>
    </row>
    <row r="3" spans="1:15" x14ac:dyDescent="0.3">
      <c r="A3" s="6">
        <v>2</v>
      </c>
      <c r="B3" s="7">
        <v>45655</v>
      </c>
      <c r="C3" t="s">
        <v>4</v>
      </c>
      <c r="D3" t="s">
        <v>7</v>
      </c>
      <c r="E3" s="8">
        <v>21206</v>
      </c>
      <c r="G3" s="13"/>
    </row>
    <row r="4" spans="1:15" x14ac:dyDescent="0.3">
      <c r="A4" s="6">
        <v>3</v>
      </c>
      <c r="B4" s="7">
        <v>45652</v>
      </c>
      <c r="C4" t="s">
        <v>8</v>
      </c>
      <c r="D4" t="s">
        <v>9</v>
      </c>
      <c r="E4" s="8">
        <v>5590</v>
      </c>
    </row>
    <row r="5" spans="1:15" x14ac:dyDescent="0.3">
      <c r="A5" s="6">
        <v>4</v>
      </c>
      <c r="B5" s="7">
        <v>45644</v>
      </c>
      <c r="C5" t="s">
        <v>8</v>
      </c>
      <c r="D5" t="s">
        <v>10</v>
      </c>
      <c r="E5" s="8">
        <v>15390</v>
      </c>
    </row>
    <row r="6" spans="1:15" x14ac:dyDescent="0.3">
      <c r="A6" s="6">
        <v>5</v>
      </c>
      <c r="B6" s="7">
        <v>45639</v>
      </c>
      <c r="C6" t="s">
        <v>4</v>
      </c>
      <c r="D6" t="s">
        <v>11</v>
      </c>
      <c r="E6" s="8">
        <v>662</v>
      </c>
      <c r="G6" s="10">
        <v>1</v>
      </c>
      <c r="H6" t="s">
        <v>31</v>
      </c>
    </row>
    <row r="7" spans="1:15" x14ac:dyDescent="0.3">
      <c r="A7" s="6">
        <v>6</v>
      </c>
      <c r="B7" s="7">
        <v>45639</v>
      </c>
      <c r="C7" t="s">
        <v>8</v>
      </c>
      <c r="D7" t="s">
        <v>9</v>
      </c>
      <c r="E7" s="8">
        <v>1960</v>
      </c>
    </row>
    <row r="8" spans="1:15" x14ac:dyDescent="0.3">
      <c r="A8" s="6">
        <v>7</v>
      </c>
      <c r="B8" s="7">
        <v>45636</v>
      </c>
      <c r="C8" t="s">
        <v>4</v>
      </c>
      <c r="D8" t="s">
        <v>10</v>
      </c>
      <c r="E8" s="8">
        <v>5238</v>
      </c>
      <c r="L8" s="11" t="s">
        <v>12</v>
      </c>
      <c r="M8" s="12">
        <f>COUNTIF(C:C,"america")</f>
        <v>5</v>
      </c>
    </row>
    <row r="9" spans="1:15" x14ac:dyDescent="0.3">
      <c r="A9" s="6">
        <v>8</v>
      </c>
      <c r="B9" s="7">
        <v>45628</v>
      </c>
      <c r="C9" t="s">
        <v>4</v>
      </c>
      <c r="D9" t="s">
        <v>5</v>
      </c>
      <c r="E9" s="8">
        <v>15940</v>
      </c>
    </row>
    <row r="10" spans="1:15" x14ac:dyDescent="0.3">
      <c r="A10" s="6">
        <v>9</v>
      </c>
      <c r="B10" s="7">
        <v>45626</v>
      </c>
      <c r="C10" t="s">
        <v>4</v>
      </c>
      <c r="D10" t="s">
        <v>13</v>
      </c>
      <c r="E10" s="8">
        <v>5838</v>
      </c>
      <c r="G10" s="10">
        <v>2</v>
      </c>
      <c r="H10" t="s">
        <v>21</v>
      </c>
    </row>
    <row r="11" spans="1:15" x14ac:dyDescent="0.3">
      <c r="A11" s="6">
        <v>10</v>
      </c>
      <c r="B11" s="7">
        <v>45626</v>
      </c>
      <c r="C11" t="s">
        <v>8</v>
      </c>
      <c r="D11" t="s">
        <v>13</v>
      </c>
      <c r="E11" s="8">
        <v>10140</v>
      </c>
    </row>
    <row r="12" spans="1:15" x14ac:dyDescent="0.3">
      <c r="A12" s="6">
        <v>11</v>
      </c>
      <c r="B12" s="7">
        <v>45620</v>
      </c>
      <c r="C12" t="s">
        <v>4</v>
      </c>
      <c r="D12" t="s">
        <v>5</v>
      </c>
      <c r="E12" s="8">
        <v>4224</v>
      </c>
      <c r="L12" s="11" t="s">
        <v>17</v>
      </c>
      <c r="M12" s="12">
        <f>COUNTIF(D:D,"lavastoviglie a")</f>
        <v>3</v>
      </c>
      <c r="N12" s="11" t="s">
        <v>33</v>
      </c>
      <c r="O12" s="12" cm="1">
        <f t="array" ref="O12">SUM(--(D2:D26="lavastoviglie a"))</f>
        <v>3</v>
      </c>
    </row>
    <row r="13" spans="1:15" x14ac:dyDescent="0.3">
      <c r="A13" s="6">
        <v>12</v>
      </c>
      <c r="B13" s="7">
        <v>45615</v>
      </c>
      <c r="C13" t="s">
        <v>14</v>
      </c>
      <c r="D13" t="s">
        <v>7</v>
      </c>
      <c r="E13" s="8">
        <v>8648</v>
      </c>
      <c r="L13" s="11"/>
    </row>
    <row r="14" spans="1:15" x14ac:dyDescent="0.3">
      <c r="A14" s="6">
        <v>13</v>
      </c>
      <c r="B14" s="7">
        <v>45615</v>
      </c>
      <c r="C14" t="s">
        <v>14</v>
      </c>
      <c r="D14" t="s">
        <v>10</v>
      </c>
      <c r="E14" s="8">
        <v>9709</v>
      </c>
      <c r="G14" s="10">
        <v>3</v>
      </c>
      <c r="H14" t="s">
        <v>20</v>
      </c>
    </row>
    <row r="15" spans="1:15" x14ac:dyDescent="0.3">
      <c r="A15" s="6">
        <v>14</v>
      </c>
      <c r="B15" s="7">
        <v>45613</v>
      </c>
      <c r="C15" t="s">
        <v>8</v>
      </c>
      <c r="D15" t="s">
        <v>13</v>
      </c>
      <c r="E15" s="8">
        <v>7700</v>
      </c>
    </row>
    <row r="16" spans="1:15" x14ac:dyDescent="0.3">
      <c r="A16" s="6">
        <v>15</v>
      </c>
      <c r="B16" s="7">
        <v>45611</v>
      </c>
      <c r="C16" t="s">
        <v>4</v>
      </c>
      <c r="D16" t="s">
        <v>15</v>
      </c>
      <c r="E16" s="8">
        <v>3080</v>
      </c>
      <c r="L16" s="11" t="s">
        <v>18</v>
      </c>
      <c r="M16" s="12">
        <f>COUNTIF(D:D,"lavastoviglie*")</f>
        <v>9</v>
      </c>
      <c r="N16" s="11" t="s">
        <v>33</v>
      </c>
      <c r="O16" s="12" cm="1">
        <f t="array" ref="O16">SUM(IF(ISERROR(SEARCH("lavastoviglie",D2:D26)),0,1))</f>
        <v>9</v>
      </c>
    </row>
    <row r="17" spans="1:15" x14ac:dyDescent="0.3">
      <c r="A17" s="6">
        <v>16</v>
      </c>
      <c r="B17" s="7">
        <v>45611</v>
      </c>
      <c r="C17" t="s">
        <v>14</v>
      </c>
      <c r="D17" t="s">
        <v>5</v>
      </c>
      <c r="E17" s="8">
        <v>7032</v>
      </c>
    </row>
    <row r="18" spans="1:15" x14ac:dyDescent="0.3">
      <c r="A18" s="6">
        <v>17</v>
      </c>
      <c r="B18" s="7">
        <v>45607</v>
      </c>
      <c r="C18" t="s">
        <v>8</v>
      </c>
      <c r="D18" t="s">
        <v>11</v>
      </c>
      <c r="E18" s="8">
        <v>6876</v>
      </c>
      <c r="G18" s="10">
        <v>4</v>
      </c>
      <c r="H18" t="s">
        <v>19</v>
      </c>
    </row>
    <row r="19" spans="1:15" x14ac:dyDescent="0.3">
      <c r="A19" s="6">
        <v>18</v>
      </c>
      <c r="B19" s="7">
        <v>45607</v>
      </c>
      <c r="C19" t="s">
        <v>8</v>
      </c>
      <c r="D19" t="s">
        <v>5</v>
      </c>
      <c r="E19" s="8">
        <v>12866</v>
      </c>
    </row>
    <row r="20" spans="1:15" x14ac:dyDescent="0.3">
      <c r="A20" s="6">
        <v>19</v>
      </c>
      <c r="B20" s="7">
        <v>45598</v>
      </c>
      <c r="C20" t="s">
        <v>4</v>
      </c>
      <c r="D20" t="s">
        <v>5</v>
      </c>
      <c r="E20" s="8">
        <v>2952</v>
      </c>
      <c r="L20" s="11" t="s">
        <v>28</v>
      </c>
      <c r="M20" s="12">
        <f>COUNTIF(D:D,"forno")+ COUNTIF(D:D,"frigorifero")</f>
        <v>10</v>
      </c>
      <c r="N20" s="11" t="s">
        <v>33</v>
      </c>
      <c r="O20" s="12" cm="1">
        <f t="array" ref="O20">SUM((D2:D26="forno")+(D2:D26="frigorifero"))</f>
        <v>10</v>
      </c>
    </row>
    <row r="21" spans="1:15" x14ac:dyDescent="0.3">
      <c r="A21" s="6">
        <v>20</v>
      </c>
      <c r="B21" s="7">
        <v>45598</v>
      </c>
      <c r="C21" t="s">
        <v>4</v>
      </c>
      <c r="D21" t="s">
        <v>36</v>
      </c>
      <c r="E21" s="8">
        <v>7088</v>
      </c>
    </row>
    <row r="22" spans="1:15" x14ac:dyDescent="0.3">
      <c r="A22" s="6">
        <v>21</v>
      </c>
      <c r="B22" s="7">
        <v>45598</v>
      </c>
      <c r="C22" t="s">
        <v>4</v>
      </c>
      <c r="D22" t="s">
        <v>5</v>
      </c>
      <c r="E22" s="8">
        <v>1095</v>
      </c>
      <c r="G22" s="10">
        <v>5</v>
      </c>
      <c r="H22" t="s">
        <v>34</v>
      </c>
    </row>
    <row r="23" spans="1:15" x14ac:dyDescent="0.3">
      <c r="A23" s="6">
        <v>22</v>
      </c>
      <c r="B23" s="7">
        <v>45593</v>
      </c>
      <c r="C23" t="s">
        <v>8</v>
      </c>
      <c r="D23" t="s">
        <v>11</v>
      </c>
      <c r="E23" s="8">
        <v>1844</v>
      </c>
    </row>
    <row r="24" spans="1:15" x14ac:dyDescent="0.3">
      <c r="A24" s="6">
        <v>23</v>
      </c>
      <c r="B24" s="7">
        <v>45588</v>
      </c>
      <c r="C24" t="s">
        <v>4</v>
      </c>
      <c r="D24" t="s">
        <v>15</v>
      </c>
      <c r="E24" s="8">
        <v>5031</v>
      </c>
      <c r="L24" s="11" t="s">
        <v>35</v>
      </c>
      <c r="M24" s="12">
        <f>COUNTIFS(D:D,"forno",C:C,"asia")</f>
        <v>5</v>
      </c>
      <c r="N24" s="11" t="s">
        <v>33</v>
      </c>
      <c r="O24" s="12" cm="1">
        <f t="array" ref="O24">SUM((D2:D26="forno")*(C2:C26="asia"))</f>
        <v>5</v>
      </c>
    </row>
    <row r="25" spans="1:15" x14ac:dyDescent="0.3">
      <c r="A25" s="6">
        <v>24</v>
      </c>
      <c r="B25" s="7">
        <v>45588</v>
      </c>
      <c r="C25" t="s">
        <v>14</v>
      </c>
      <c r="D25" t="s">
        <v>10</v>
      </c>
      <c r="E25" s="8">
        <v>16200</v>
      </c>
    </row>
    <row r="26" spans="1:15" x14ac:dyDescent="0.3">
      <c r="A26" s="6">
        <v>25</v>
      </c>
      <c r="B26" s="7">
        <v>45588</v>
      </c>
      <c r="C26" t="s">
        <v>14</v>
      </c>
      <c r="D26" t="s">
        <v>36</v>
      </c>
      <c r="E26" s="8">
        <v>3972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4A895-EB0A-4544-8898-38CDCD8A7CEF}">
  <sheetPr codeName="Foglio4">
    <tabColor rgb="FF92D050"/>
  </sheetPr>
  <dimension ref="A1:O26"/>
  <sheetViews>
    <sheetView zoomScale="115" zoomScaleNormal="115" workbookViewId="0"/>
  </sheetViews>
  <sheetFormatPr defaultColWidth="8.88671875" defaultRowHeight="14.4" x14ac:dyDescent="0.3"/>
  <cols>
    <col min="1" max="1" width="3.77734375" style="5" customWidth="1"/>
    <col min="2" max="2" width="11.5546875" customWidth="1"/>
    <col min="3" max="3" width="10.5546875" customWidth="1"/>
    <col min="4" max="4" width="13.44140625" customWidth="1"/>
    <col min="5" max="5" width="12" customWidth="1"/>
    <col min="6" max="6" width="6.77734375" customWidth="1"/>
    <col min="7" max="7" width="5.44140625" style="5" customWidth="1"/>
    <col min="9" max="9" width="12.109375" customWidth="1"/>
    <col min="13" max="13" width="16.44140625" customWidth="1"/>
    <col min="14" max="14" width="8.88671875" customWidth="1"/>
    <col min="15" max="15" width="16" customWidth="1"/>
  </cols>
  <sheetData>
    <row r="1" spans="1:15" ht="32.4" customHeight="1" x14ac:dyDescent="0.3">
      <c r="A1" s="15" t="s">
        <v>0</v>
      </c>
      <c r="B1" s="16" t="s">
        <v>1</v>
      </c>
      <c r="C1" s="17" t="s">
        <v>2</v>
      </c>
      <c r="D1" s="17" t="s">
        <v>3</v>
      </c>
      <c r="E1" s="18" t="s">
        <v>16</v>
      </c>
    </row>
    <row r="2" spans="1:15" x14ac:dyDescent="0.3">
      <c r="A2" s="6">
        <v>1</v>
      </c>
      <c r="B2" s="7">
        <v>45655</v>
      </c>
      <c r="C2" t="s">
        <v>4</v>
      </c>
      <c r="D2" t="s">
        <v>5</v>
      </c>
      <c r="E2" s="8">
        <v>6570</v>
      </c>
      <c r="G2" s="10">
        <v>6</v>
      </c>
      <c r="H2" t="s">
        <v>30</v>
      </c>
    </row>
    <row r="3" spans="1:15" x14ac:dyDescent="0.3">
      <c r="A3" s="6">
        <v>2</v>
      </c>
      <c r="B3" s="7">
        <v>45655</v>
      </c>
      <c r="C3" t="s">
        <v>4</v>
      </c>
      <c r="D3" t="s">
        <v>7</v>
      </c>
      <c r="E3" s="8">
        <v>21206</v>
      </c>
    </row>
    <row r="4" spans="1:15" x14ac:dyDescent="0.3">
      <c r="A4" s="6">
        <v>3</v>
      </c>
      <c r="B4" s="7">
        <v>45652</v>
      </c>
      <c r="C4" t="s">
        <v>8</v>
      </c>
      <c r="D4" t="s">
        <v>9</v>
      </c>
      <c r="E4" s="8">
        <v>5590</v>
      </c>
      <c r="L4" s="11" t="s">
        <v>22</v>
      </c>
      <c r="M4" s="23">
        <f>SUMIF(C:C,"europa",E:E)</f>
        <v>62366</v>
      </c>
      <c r="O4" s="23" cm="1">
        <f t="array" ref="O4">SUM((C2:C26="europa")*E2:E26)</f>
        <v>62366</v>
      </c>
    </row>
    <row r="5" spans="1:15" x14ac:dyDescent="0.3">
      <c r="A5" s="6">
        <v>4</v>
      </c>
      <c r="B5" s="7">
        <v>45644</v>
      </c>
      <c r="C5" t="s">
        <v>8</v>
      </c>
      <c r="D5" t="s">
        <v>10</v>
      </c>
      <c r="E5" s="8">
        <v>15390</v>
      </c>
    </row>
    <row r="6" spans="1:15" x14ac:dyDescent="0.3">
      <c r="A6" s="6">
        <v>5</v>
      </c>
      <c r="B6" s="7">
        <v>45639</v>
      </c>
      <c r="C6" t="s">
        <v>4</v>
      </c>
      <c r="D6" t="s">
        <v>11</v>
      </c>
      <c r="E6" s="8">
        <v>662</v>
      </c>
      <c r="G6" s="10">
        <v>7</v>
      </c>
      <c r="H6" t="s">
        <v>24</v>
      </c>
    </row>
    <row r="7" spans="1:15" x14ac:dyDescent="0.3">
      <c r="A7" s="6">
        <v>6</v>
      </c>
      <c r="B7" s="7">
        <v>45639</v>
      </c>
      <c r="C7" t="s">
        <v>8</v>
      </c>
      <c r="D7" t="s">
        <v>9</v>
      </c>
      <c r="E7" s="8">
        <v>1960</v>
      </c>
    </row>
    <row r="8" spans="1:15" x14ac:dyDescent="0.3">
      <c r="A8" s="6">
        <v>7</v>
      </c>
      <c r="B8" s="7">
        <v>45636</v>
      </c>
      <c r="C8" t="s">
        <v>4</v>
      </c>
      <c r="D8" t="s">
        <v>10</v>
      </c>
      <c r="E8" s="8">
        <v>5238</v>
      </c>
      <c r="L8" s="11" t="s">
        <v>23</v>
      </c>
      <c r="M8" s="23">
        <f>SUMIF(D:D,"lavastoviglie a",E:E)</f>
        <v>9382</v>
      </c>
      <c r="O8" s="23" cm="1">
        <f t="array" ref="O8">SUM((D2:D26="lavastoviglie a")*E2:E26)</f>
        <v>9382</v>
      </c>
    </row>
    <row r="9" spans="1:15" x14ac:dyDescent="0.3">
      <c r="A9" s="6">
        <v>8</v>
      </c>
      <c r="B9" s="7">
        <v>45628</v>
      </c>
      <c r="C9" t="s">
        <v>4</v>
      </c>
      <c r="D9" t="s">
        <v>5</v>
      </c>
      <c r="E9" s="8">
        <v>15940</v>
      </c>
      <c r="L9" s="11"/>
    </row>
    <row r="10" spans="1:15" x14ac:dyDescent="0.3">
      <c r="A10" s="6">
        <v>9</v>
      </c>
      <c r="B10" s="7">
        <v>45626</v>
      </c>
      <c r="C10" t="s">
        <v>4</v>
      </c>
      <c r="D10" t="s">
        <v>13</v>
      </c>
      <c r="E10" s="8">
        <v>5838</v>
      </c>
      <c r="G10" s="10">
        <v>8</v>
      </c>
      <c r="H10" s="14" t="s">
        <v>26</v>
      </c>
    </row>
    <row r="11" spans="1:15" x14ac:dyDescent="0.3">
      <c r="A11" s="6">
        <v>10</v>
      </c>
      <c r="B11" s="7">
        <v>45626</v>
      </c>
      <c r="C11" t="s">
        <v>8</v>
      </c>
      <c r="D11" t="s">
        <v>13</v>
      </c>
      <c r="E11" s="8">
        <v>10140</v>
      </c>
    </row>
    <row r="12" spans="1:15" x14ac:dyDescent="0.3">
      <c r="A12" s="6">
        <v>11</v>
      </c>
      <c r="B12" s="7">
        <v>45620</v>
      </c>
      <c r="C12" t="s">
        <v>4</v>
      </c>
      <c r="D12" t="s">
        <v>5</v>
      </c>
      <c r="E12" s="8">
        <v>4224</v>
      </c>
      <c r="L12" s="11" t="s">
        <v>25</v>
      </c>
      <c r="M12" s="23">
        <f>SUMIF(D:D,"lavastoviglie*",E:E)</f>
        <v>58407</v>
      </c>
      <c r="N12" s="11" t="s">
        <v>33</v>
      </c>
      <c r="O12" s="23" cm="1">
        <f t="array" ref="O12">SUM(IF(ISERROR(SEARCH("lavastoviglie",D2:D26)),0,1)*E2:E26)</f>
        <v>58407</v>
      </c>
    </row>
    <row r="13" spans="1:15" x14ac:dyDescent="0.3">
      <c r="A13" s="6">
        <v>12</v>
      </c>
      <c r="B13" s="7">
        <v>45615</v>
      </c>
      <c r="C13" t="s">
        <v>14</v>
      </c>
      <c r="D13" t="s">
        <v>7</v>
      </c>
      <c r="E13" s="8">
        <v>8648</v>
      </c>
    </row>
    <row r="14" spans="1:15" x14ac:dyDescent="0.3">
      <c r="A14" s="6">
        <v>13</v>
      </c>
      <c r="B14" s="7">
        <v>45615</v>
      </c>
      <c r="C14" t="s">
        <v>14</v>
      </c>
      <c r="D14" t="s">
        <v>10</v>
      </c>
      <c r="E14" s="8">
        <v>9709</v>
      </c>
      <c r="G14" s="10">
        <v>9</v>
      </c>
      <c r="H14" s="14" t="s">
        <v>29</v>
      </c>
    </row>
    <row r="15" spans="1:15" x14ac:dyDescent="0.3">
      <c r="A15" s="6">
        <v>14</v>
      </c>
      <c r="B15" s="7">
        <v>45613</v>
      </c>
      <c r="C15" t="s">
        <v>8</v>
      </c>
      <c r="D15" t="s">
        <v>13</v>
      </c>
      <c r="E15" s="8">
        <v>7700</v>
      </c>
    </row>
    <row r="16" spans="1:15" x14ac:dyDescent="0.3">
      <c r="A16" s="6">
        <v>15</v>
      </c>
      <c r="B16" s="7">
        <v>45611</v>
      </c>
      <c r="C16" t="s">
        <v>4</v>
      </c>
      <c r="D16" t="s">
        <v>15</v>
      </c>
      <c r="E16" s="8">
        <v>3080</v>
      </c>
      <c r="L16" s="11" t="s">
        <v>27</v>
      </c>
      <c r="M16" s="23">
        <f>SUMIFS(E:E,D:D,"lavastoviglie*",C:C,"europa")</f>
        <v>8720</v>
      </c>
      <c r="N16" s="11" t="s">
        <v>33</v>
      </c>
      <c r="O16" s="23" cm="1">
        <f t="array" ref="O16">SUM(IF(ISERROR(SEARCH("lavastoviglie",D2:D26)),0,1)*(C2:C26="europa")*E2:E26)</f>
        <v>8720</v>
      </c>
    </row>
    <row r="17" spans="1:15" x14ac:dyDescent="0.3">
      <c r="A17" s="6">
        <v>16</v>
      </c>
      <c r="B17" s="7">
        <v>45611</v>
      </c>
      <c r="C17" t="s">
        <v>14</v>
      </c>
      <c r="D17" t="s">
        <v>5</v>
      </c>
      <c r="E17" s="8">
        <v>7032</v>
      </c>
    </row>
    <row r="18" spans="1:15" x14ac:dyDescent="0.3">
      <c r="A18" s="6">
        <v>17</v>
      </c>
      <c r="B18" s="7">
        <v>45607</v>
      </c>
      <c r="C18" t="s">
        <v>8</v>
      </c>
      <c r="D18" t="s">
        <v>11</v>
      </c>
      <c r="E18" s="8">
        <v>6876</v>
      </c>
      <c r="G18" s="10">
        <v>10</v>
      </c>
      <c r="H18" s="14" t="s">
        <v>37</v>
      </c>
    </row>
    <row r="19" spans="1:15" x14ac:dyDescent="0.3">
      <c r="A19" s="6">
        <v>18</v>
      </c>
      <c r="B19" s="7">
        <v>45607</v>
      </c>
      <c r="C19" t="s">
        <v>8</v>
      </c>
      <c r="D19" t="s">
        <v>5</v>
      </c>
      <c r="E19" s="8">
        <v>12866</v>
      </c>
    </row>
    <row r="20" spans="1:15" x14ac:dyDescent="0.3">
      <c r="A20" s="6">
        <v>19</v>
      </c>
      <c r="B20" s="7">
        <v>45598</v>
      </c>
      <c r="C20" t="s">
        <v>4</v>
      </c>
      <c r="D20" t="s">
        <v>5</v>
      </c>
      <c r="E20" s="8">
        <v>2952</v>
      </c>
      <c r="L20" s="11" t="s">
        <v>38</v>
      </c>
      <c r="M20" s="23">
        <f>SUMIFS(E:E,B:B,"&gt;=01/11/2024",B:B,"&lt;01/12/2024")</f>
        <v>87248</v>
      </c>
      <c r="N20" s="11" t="s">
        <v>33</v>
      </c>
      <c r="O20" s="23" cm="1">
        <f t="array" ref="O20">SUM((MONTH(B2:B26)=11)*E2:E26)</f>
        <v>87248</v>
      </c>
    </row>
    <row r="21" spans="1:15" x14ac:dyDescent="0.3">
      <c r="A21" s="6">
        <v>20</v>
      </c>
      <c r="B21" s="7">
        <v>45598</v>
      </c>
      <c r="C21" t="s">
        <v>4</v>
      </c>
      <c r="D21" t="s">
        <v>36</v>
      </c>
      <c r="E21" s="8">
        <v>7088</v>
      </c>
    </row>
    <row r="22" spans="1:15" x14ac:dyDescent="0.3">
      <c r="A22" s="6">
        <v>21</v>
      </c>
      <c r="B22" s="7">
        <v>45598</v>
      </c>
      <c r="C22" t="s">
        <v>4</v>
      </c>
      <c r="D22" t="s">
        <v>5</v>
      </c>
      <c r="E22" s="8">
        <v>1095</v>
      </c>
    </row>
    <row r="23" spans="1:15" x14ac:dyDescent="0.3">
      <c r="A23" s="6">
        <v>22</v>
      </c>
      <c r="B23" s="7">
        <v>45593</v>
      </c>
      <c r="C23" t="s">
        <v>8</v>
      </c>
      <c r="D23" t="s">
        <v>11</v>
      </c>
      <c r="E23" s="8">
        <v>1844</v>
      </c>
    </row>
    <row r="24" spans="1:15" x14ac:dyDescent="0.3">
      <c r="A24" s="6">
        <v>23</v>
      </c>
      <c r="B24" s="7">
        <v>45588</v>
      </c>
      <c r="C24" t="s">
        <v>4</v>
      </c>
      <c r="D24" t="s">
        <v>15</v>
      </c>
      <c r="E24" s="8">
        <v>5031</v>
      </c>
    </row>
    <row r="25" spans="1:15" x14ac:dyDescent="0.3">
      <c r="A25" s="6">
        <v>24</v>
      </c>
      <c r="B25" s="7">
        <v>45588</v>
      </c>
      <c r="C25" t="s">
        <v>14</v>
      </c>
      <c r="D25" t="s">
        <v>10</v>
      </c>
      <c r="E25" s="8">
        <v>16200</v>
      </c>
    </row>
    <row r="26" spans="1:15" x14ac:dyDescent="0.3">
      <c r="A26" s="6">
        <v>25</v>
      </c>
      <c r="B26" s="7">
        <v>45588</v>
      </c>
      <c r="C26" t="s">
        <v>14</v>
      </c>
      <c r="D26" t="s">
        <v>36</v>
      </c>
      <c r="E26" s="8">
        <v>3972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Da svolgere - 1</vt:lpstr>
      <vt:lpstr>Da svolgere - 2</vt:lpstr>
      <vt:lpstr>Svolto - 1</vt:lpstr>
      <vt:lpstr>Svolto - 2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2024-11-02T12:20:05Z</dcterms:created>
  <dcterms:modified xsi:type="dcterms:W3CDTF">2024-11-02T13:47:19Z</dcterms:modified>
</cp:coreProperties>
</file>